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 (2)" sheetId="4" r:id="rId1"/>
    <sheet name="Hoja1" sheetId="1" r:id="rId2"/>
    <sheet name="Hoja2" sheetId="2" r:id="rId3"/>
    <sheet name="Hoja3" sheetId="3" r:id="rId4"/>
  </sheets>
  <calcPr calcId="145621"/>
</workbook>
</file>

<file path=xl/calcChain.xml><?xml version="1.0" encoding="utf-8"?>
<calcChain xmlns="http://schemas.openxmlformats.org/spreadsheetml/2006/main">
  <c r="E20" i="4" l="1"/>
  <c r="L16" i="4"/>
  <c r="J12" i="4"/>
  <c r="K12" i="4"/>
  <c r="L12" i="4"/>
  <c r="J13" i="4"/>
  <c r="K13" i="4"/>
  <c r="L13" i="4" s="1"/>
  <c r="J14" i="4"/>
  <c r="K14" i="4"/>
  <c r="L14" i="4"/>
  <c r="J15" i="4"/>
  <c r="K15" i="4"/>
  <c r="L15" i="4"/>
  <c r="H12" i="4"/>
  <c r="H13" i="4"/>
  <c r="H14" i="4"/>
  <c r="H15" i="4" s="1"/>
  <c r="C15" i="4"/>
  <c r="E15" i="4"/>
  <c r="G16" i="4"/>
  <c r="I15" i="4" s="1"/>
  <c r="I9" i="4"/>
  <c r="H6" i="4"/>
  <c r="H7" i="4" s="1"/>
  <c r="H8" i="4" s="1"/>
  <c r="I20" i="1"/>
  <c r="I23" i="1"/>
  <c r="I22" i="1"/>
  <c r="I21" i="1"/>
  <c r="I19" i="1"/>
  <c r="K15" i="1"/>
  <c r="M8" i="1" s="1"/>
  <c r="O6" i="1"/>
  <c r="I11" i="1"/>
  <c r="I7" i="1"/>
  <c r="D12" i="1"/>
  <c r="D2" i="1"/>
  <c r="D11" i="1"/>
  <c r="D8" i="1"/>
  <c r="I6" i="1"/>
  <c r="G6" i="1"/>
  <c r="D9" i="1"/>
  <c r="D6" i="1"/>
  <c r="D5" i="1"/>
  <c r="D4" i="1"/>
  <c r="I14" i="4" l="1"/>
  <c r="I11" i="4"/>
  <c r="I13" i="4"/>
  <c r="I6" i="4"/>
  <c r="I12" i="4"/>
  <c r="I7" i="4"/>
  <c r="I8" i="4"/>
  <c r="J6" i="4"/>
  <c r="I10" i="4"/>
  <c r="H9" i="4"/>
  <c r="J8" i="4"/>
  <c r="J7" i="4"/>
  <c r="C7" i="4"/>
  <c r="E7" i="4" s="1"/>
  <c r="L6" i="1"/>
  <c r="L7" i="1" s="1"/>
  <c r="N7" i="1" s="1"/>
  <c r="M11" i="1"/>
  <c r="M10" i="1"/>
  <c r="M6" i="1"/>
  <c r="M7" i="1"/>
  <c r="M9" i="1"/>
  <c r="P6" i="1"/>
  <c r="G7" i="1"/>
  <c r="G8" i="1"/>
  <c r="I8" i="1" s="1"/>
  <c r="I16" i="4" l="1"/>
  <c r="C8" i="4"/>
  <c r="E8" i="4" s="1"/>
  <c r="K6" i="4"/>
  <c r="L6" i="4" s="1"/>
  <c r="H10" i="4"/>
  <c r="J9" i="4"/>
  <c r="L8" i="1"/>
  <c r="N8" i="1" s="1"/>
  <c r="N6" i="1"/>
  <c r="M15" i="1"/>
  <c r="O7" i="1"/>
  <c r="P7" i="1" s="1"/>
  <c r="G9" i="1"/>
  <c r="I9" i="1" s="1"/>
  <c r="K7" i="4" l="1"/>
  <c r="L7" i="4" s="1"/>
  <c r="J10" i="4"/>
  <c r="H11" i="4"/>
  <c r="J11" i="4" s="1"/>
  <c r="C9" i="4"/>
  <c r="E9" i="4" s="1"/>
  <c r="L9" i="1"/>
  <c r="N9" i="1" s="1"/>
  <c r="O8" i="1"/>
  <c r="P8" i="1" s="1"/>
  <c r="G10" i="1"/>
  <c r="I10" i="1" s="1"/>
  <c r="O9" i="1"/>
  <c r="P9" i="1" s="1"/>
  <c r="C10" i="4" l="1"/>
  <c r="E10" i="4" s="1"/>
  <c r="K8" i="4"/>
  <c r="L8" i="4" s="1"/>
  <c r="L10" i="1"/>
  <c r="N10" i="1" s="1"/>
  <c r="O10" i="1"/>
  <c r="P10" i="1" s="1"/>
  <c r="G11" i="1"/>
  <c r="K9" i="4" l="1"/>
  <c r="L9" i="4" s="1"/>
  <c r="C11" i="4"/>
  <c r="E11" i="4" s="1"/>
  <c r="C12" i="4" s="1"/>
  <c r="E12" i="4" s="1"/>
  <c r="C13" i="4" s="1"/>
  <c r="E13" i="4" s="1"/>
  <c r="C14" i="4" s="1"/>
  <c r="E14" i="4" s="1"/>
  <c r="L11" i="1"/>
  <c r="N11" i="1" s="1"/>
  <c r="O11" i="1"/>
  <c r="P11" i="1" s="1"/>
  <c r="K11" i="4" l="1"/>
  <c r="L11" i="4" s="1"/>
  <c r="K10" i="4"/>
  <c r="L10" i="4" s="1"/>
  <c r="P15" i="1"/>
  <c r="P16" i="1" s="1"/>
  <c r="L17" i="4" l="1"/>
</calcChain>
</file>

<file path=xl/comments1.xml><?xml version="1.0" encoding="utf-8"?>
<comments xmlns="http://schemas.openxmlformats.org/spreadsheetml/2006/main">
  <authors>
    <author>Autor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El límite inferior es cerrado y el Superior es abierto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Marca de Clase es el promedio entre el limite inferior y superior del intervalo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El límite inferior es cerrado y el Superior es abierto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Marca de Clase es el promedio entre el limite inferior y superior del intervalo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tomé como 63 y el mas cercano divisible por 6 intervalos
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número divisible por intervalos / número intervalos
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suma mitad al menor y al mayor intervalo, en este caso es 0,1 y 0,2
</t>
        </r>
      </text>
    </comment>
  </commentList>
</comments>
</file>

<file path=xl/sharedStrings.xml><?xml version="1.0" encoding="utf-8"?>
<sst xmlns="http://schemas.openxmlformats.org/spreadsheetml/2006/main" count="87" uniqueCount="27">
  <si>
    <t>En la oficina de un diario, el tiempo que se tardan en imprimir la primera plana fue registrado durante 50 días. A continuación se transcriben los datos, aproximados a la décima de minutos.</t>
  </si>
  <si>
    <t>Rango</t>
  </si>
  <si>
    <t>Intervalos</t>
  </si>
  <si>
    <t>Máximo</t>
  </si>
  <si>
    <t>Mínimo</t>
  </si>
  <si>
    <t>Nº divisible por Nº de intervalos</t>
  </si>
  <si>
    <t>Tamaño de la clase</t>
  </si>
  <si>
    <t>Diferencia Rango y Nº Div.</t>
  </si>
  <si>
    <t>suma datos sin agrupar</t>
  </si>
  <si>
    <t>promedio datos sin agrupar</t>
  </si>
  <si>
    <t>fi</t>
  </si>
  <si>
    <t>Fi</t>
  </si>
  <si>
    <t>hi</t>
  </si>
  <si>
    <t>Hi</t>
  </si>
  <si>
    <t>mi</t>
  </si>
  <si>
    <t>mi*fi</t>
  </si>
  <si>
    <t>[</t>
  </si>
  <si>
    <t>-</t>
  </si>
  <si>
    <t>)</t>
  </si>
  <si>
    <t>Suma datos Agrupados</t>
  </si>
  <si>
    <t>Promedio Datos Agrupados</t>
  </si>
  <si>
    <t>número datos</t>
  </si>
  <si>
    <t>media</t>
  </si>
  <si>
    <t>moda</t>
  </si>
  <si>
    <t>mediana</t>
  </si>
  <si>
    <t>desviación estándar</t>
  </si>
  <si>
    <t>varianza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</si>
</sst>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justify" vertical="center" wrapText="1"/>
    </xf>
    <xf numFmtId="0" fontId="0" fillId="2" borderId="0" xfId="0" applyFill="1"/>
    <xf numFmtId="0" fontId="0" fillId="3" borderId="0" xfId="0" applyFill="1"/>
    <xf numFmtId="0" fontId="2" fillId="0" borderId="1" xfId="0" applyFont="1" applyBorder="1" applyAlignment="1">
      <alignment horizontal="center" vertical="center" textRotation="90" wrapText="1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/>
    <xf numFmtId="10" fontId="3" fillId="0" borderId="1" xfId="0" applyNumberFormat="1" applyFont="1" applyBorder="1"/>
    <xf numFmtId="0" fontId="3" fillId="0" borderId="1" xfId="0" applyFont="1" applyBorder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/>
    <xf numFmtId="0" fontId="4" fillId="5" borderId="0" xfId="0" applyFont="1" applyFill="1" applyBorder="1"/>
    <xf numFmtId="0" fontId="0" fillId="4" borderId="0" xfId="0" applyFill="1"/>
    <xf numFmtId="0" fontId="0" fillId="6" borderId="0" xfId="0" applyFill="1"/>
    <xf numFmtId="0" fontId="0" fillId="7" borderId="0" xfId="0" applyFill="1"/>
    <xf numFmtId="10" fontId="0" fillId="3" borderId="0" xfId="0" applyNumberFormat="1" applyFill="1"/>
    <xf numFmtId="0" fontId="0" fillId="0" borderId="0" xfId="0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J25" sqref="J25"/>
    </sheetView>
  </sheetViews>
  <sheetFormatPr baseColWidth="10" defaultColWidth="9.140625" defaultRowHeight="15" x14ac:dyDescent="0.25"/>
  <cols>
    <col min="2" max="2" width="1.7109375" bestFit="1" customWidth="1"/>
    <col min="6" max="6" width="1.7109375" bestFit="1" customWidth="1"/>
  </cols>
  <sheetData>
    <row r="1" spans="1:13" ht="49.5" customHeight="1" x14ac:dyDescent="0.25">
      <c r="A1" s="25"/>
      <c r="B1" s="25"/>
      <c r="C1" s="25"/>
      <c r="D1" s="25"/>
      <c r="E1" s="25"/>
      <c r="F1" s="25"/>
    </row>
    <row r="4" spans="1:1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x14ac:dyDescent="0.25">
      <c r="B5" s="5"/>
      <c r="C5" s="6" t="s">
        <v>2</v>
      </c>
      <c r="D5" s="6"/>
      <c r="E5" s="6"/>
      <c r="F5" s="7"/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</row>
    <row r="6" spans="1:13" x14ac:dyDescent="0.25">
      <c r="B6" s="9" t="s">
        <v>16</v>
      </c>
      <c r="C6" s="10">
        <v>75</v>
      </c>
      <c r="D6" s="11" t="s">
        <v>17</v>
      </c>
      <c r="E6" s="10">
        <v>90</v>
      </c>
      <c r="F6" s="12" t="s">
        <v>18</v>
      </c>
      <c r="G6" s="13">
        <v>10</v>
      </c>
      <c r="H6" s="13">
        <f>G6</f>
        <v>10</v>
      </c>
      <c r="I6" s="14">
        <f>G6/$G$16</f>
        <v>6.6666666666666666E-2</v>
      </c>
      <c r="J6" s="15">
        <f>H6/$G$16</f>
        <v>6.6666666666666666E-2</v>
      </c>
      <c r="K6" s="16">
        <f>AVERAGE(C6,E6)</f>
        <v>82.5</v>
      </c>
      <c r="L6" s="16">
        <f>+G6*K6</f>
        <v>825</v>
      </c>
    </row>
    <row r="7" spans="1:13" x14ac:dyDescent="0.25">
      <c r="B7" s="9" t="s">
        <v>16</v>
      </c>
      <c r="C7" s="10">
        <f>+E6</f>
        <v>90</v>
      </c>
      <c r="D7" s="11" t="s">
        <v>17</v>
      </c>
      <c r="E7" s="10">
        <f>C7+15</f>
        <v>105</v>
      </c>
      <c r="F7" s="12" t="s">
        <v>18</v>
      </c>
      <c r="G7" s="13">
        <v>11</v>
      </c>
      <c r="H7" s="13">
        <f>+G7+H6</f>
        <v>21</v>
      </c>
      <c r="I7" s="14">
        <f t="shared" ref="I7:J15" si="0">G7/$G$16</f>
        <v>7.3333333333333334E-2</v>
      </c>
      <c r="J7" s="15">
        <f t="shared" si="0"/>
        <v>0.14000000000000001</v>
      </c>
      <c r="K7" s="16">
        <f t="shared" ref="K7:K14" si="1">AVERAGE(C7,E7)</f>
        <v>97.5</v>
      </c>
      <c r="L7" s="16">
        <f t="shared" ref="L7:L14" si="2">+G7*K7</f>
        <v>1072.5</v>
      </c>
    </row>
    <row r="8" spans="1:13" x14ac:dyDescent="0.25">
      <c r="B8" s="9" t="s">
        <v>16</v>
      </c>
      <c r="C8" s="10">
        <f t="shared" ref="C8:C14" si="3">+E7</f>
        <v>105</v>
      </c>
      <c r="D8" s="11" t="s">
        <v>17</v>
      </c>
      <c r="E8" s="10">
        <f t="shared" ref="E8:E14" si="4">C8+15</f>
        <v>120</v>
      </c>
      <c r="F8" s="12" t="s">
        <v>18</v>
      </c>
      <c r="G8" s="13">
        <v>23</v>
      </c>
      <c r="H8" s="13">
        <f t="shared" ref="H8:H15" si="5">+G8+H7</f>
        <v>44</v>
      </c>
      <c r="I8" s="14">
        <f t="shared" si="0"/>
        <v>0.15333333333333332</v>
      </c>
      <c r="J8" s="15">
        <f t="shared" si="0"/>
        <v>0.29333333333333333</v>
      </c>
      <c r="K8" s="16">
        <f t="shared" si="1"/>
        <v>112.5</v>
      </c>
      <c r="L8" s="16">
        <f t="shared" si="2"/>
        <v>2587.5</v>
      </c>
    </row>
    <row r="9" spans="1:13" x14ac:dyDescent="0.25">
      <c r="B9" s="9" t="s">
        <v>16</v>
      </c>
      <c r="C9" s="10">
        <f t="shared" si="3"/>
        <v>120</v>
      </c>
      <c r="D9" s="11" t="s">
        <v>17</v>
      </c>
      <c r="E9" s="10">
        <f t="shared" si="4"/>
        <v>135</v>
      </c>
      <c r="F9" s="12" t="s">
        <v>18</v>
      </c>
      <c r="G9" s="13">
        <v>26</v>
      </c>
      <c r="H9" s="13">
        <f t="shared" si="5"/>
        <v>70</v>
      </c>
      <c r="I9" s="14">
        <f t="shared" si="0"/>
        <v>0.17333333333333334</v>
      </c>
      <c r="J9" s="15">
        <f t="shared" si="0"/>
        <v>0.46666666666666667</v>
      </c>
      <c r="K9" s="16">
        <f t="shared" si="1"/>
        <v>127.5</v>
      </c>
      <c r="L9" s="16">
        <f t="shared" si="2"/>
        <v>3315</v>
      </c>
    </row>
    <row r="10" spans="1:13" x14ac:dyDescent="0.25">
      <c r="B10" s="9" t="s">
        <v>16</v>
      </c>
      <c r="C10" s="10">
        <f t="shared" si="3"/>
        <v>135</v>
      </c>
      <c r="D10" s="11" t="s">
        <v>17</v>
      </c>
      <c r="E10" s="10">
        <f t="shared" si="4"/>
        <v>150</v>
      </c>
      <c r="F10" s="12" t="s">
        <v>18</v>
      </c>
      <c r="G10" s="13">
        <v>31</v>
      </c>
      <c r="H10" s="13">
        <f t="shared" si="5"/>
        <v>101</v>
      </c>
      <c r="I10" s="14">
        <f t="shared" si="0"/>
        <v>0.20666666666666667</v>
      </c>
      <c r="J10" s="15">
        <f t="shared" si="0"/>
        <v>0.67333333333333334</v>
      </c>
      <c r="K10" s="16">
        <f t="shared" si="1"/>
        <v>142.5</v>
      </c>
      <c r="L10" s="16">
        <f t="shared" si="2"/>
        <v>4417.5</v>
      </c>
    </row>
    <row r="11" spans="1:13" x14ac:dyDescent="0.25">
      <c r="B11" s="9" t="s">
        <v>16</v>
      </c>
      <c r="C11" s="10">
        <f t="shared" si="3"/>
        <v>150</v>
      </c>
      <c r="D11" s="11" t="s">
        <v>17</v>
      </c>
      <c r="E11" s="10">
        <f t="shared" si="4"/>
        <v>165</v>
      </c>
      <c r="F11" s="12" t="s">
        <v>18</v>
      </c>
      <c r="G11" s="13">
        <v>23</v>
      </c>
      <c r="H11" s="13">
        <f t="shared" si="5"/>
        <v>124</v>
      </c>
      <c r="I11" s="14">
        <f t="shared" si="0"/>
        <v>0.15333333333333332</v>
      </c>
      <c r="J11" s="15">
        <f t="shared" si="0"/>
        <v>0.82666666666666666</v>
      </c>
      <c r="K11" s="16">
        <f t="shared" si="1"/>
        <v>157.5</v>
      </c>
      <c r="L11" s="16">
        <f t="shared" si="2"/>
        <v>3622.5</v>
      </c>
    </row>
    <row r="12" spans="1:13" x14ac:dyDescent="0.25">
      <c r="B12" s="9" t="s">
        <v>16</v>
      </c>
      <c r="C12" s="10">
        <f t="shared" si="3"/>
        <v>165</v>
      </c>
      <c r="D12" s="11" t="s">
        <v>17</v>
      </c>
      <c r="E12" s="10">
        <f t="shared" si="4"/>
        <v>180</v>
      </c>
      <c r="F12" s="12" t="s">
        <v>18</v>
      </c>
      <c r="G12" s="13">
        <v>9</v>
      </c>
      <c r="H12" s="13">
        <f t="shared" si="5"/>
        <v>133</v>
      </c>
      <c r="I12" s="14">
        <f t="shared" si="0"/>
        <v>0.06</v>
      </c>
      <c r="J12" s="15">
        <f t="shared" ref="J12:J15" si="6">H12/$G$16</f>
        <v>0.88666666666666671</v>
      </c>
      <c r="K12" s="16">
        <f t="shared" ref="K12:K15" si="7">AVERAGE(C12,E12)</f>
        <v>172.5</v>
      </c>
      <c r="L12" s="16">
        <f t="shared" ref="L12:L15" si="8">+G12*K12</f>
        <v>1552.5</v>
      </c>
    </row>
    <row r="13" spans="1:13" x14ac:dyDescent="0.25">
      <c r="B13" s="9" t="s">
        <v>16</v>
      </c>
      <c r="C13" s="10">
        <f t="shared" si="3"/>
        <v>180</v>
      </c>
      <c r="D13" s="11" t="s">
        <v>17</v>
      </c>
      <c r="E13" s="10">
        <f t="shared" si="4"/>
        <v>195</v>
      </c>
      <c r="F13" s="12" t="s">
        <v>18</v>
      </c>
      <c r="G13" s="13">
        <v>9</v>
      </c>
      <c r="H13" s="13">
        <f t="shared" si="5"/>
        <v>142</v>
      </c>
      <c r="I13" s="14">
        <f t="shared" si="0"/>
        <v>0.06</v>
      </c>
      <c r="J13" s="15">
        <f t="shared" si="6"/>
        <v>0.94666666666666666</v>
      </c>
      <c r="K13" s="16">
        <f t="shared" si="7"/>
        <v>187.5</v>
      </c>
      <c r="L13" s="16">
        <f t="shared" si="8"/>
        <v>1687.5</v>
      </c>
    </row>
    <row r="14" spans="1:13" x14ac:dyDescent="0.25">
      <c r="B14" s="9" t="s">
        <v>16</v>
      </c>
      <c r="C14" s="10">
        <f t="shared" si="3"/>
        <v>195</v>
      </c>
      <c r="D14" s="11" t="s">
        <v>17</v>
      </c>
      <c r="E14" s="10">
        <f t="shared" si="4"/>
        <v>210</v>
      </c>
      <c r="F14" s="12" t="s">
        <v>18</v>
      </c>
      <c r="G14" s="13">
        <v>6</v>
      </c>
      <c r="H14" s="13">
        <f t="shared" si="5"/>
        <v>148</v>
      </c>
      <c r="I14" s="14">
        <f t="shared" si="0"/>
        <v>0.04</v>
      </c>
      <c r="J14" s="15">
        <f t="shared" si="6"/>
        <v>0.98666666666666669</v>
      </c>
      <c r="K14" s="16">
        <f t="shared" si="7"/>
        <v>202.5</v>
      </c>
      <c r="L14" s="16">
        <f t="shared" si="8"/>
        <v>1215</v>
      </c>
    </row>
    <row r="15" spans="1:13" x14ac:dyDescent="0.25">
      <c r="B15" s="9" t="s">
        <v>16</v>
      </c>
      <c r="C15" s="10">
        <f t="shared" ref="C15" si="9">+E14</f>
        <v>210</v>
      </c>
      <c r="D15" s="11" t="s">
        <v>17</v>
      </c>
      <c r="E15" s="10">
        <f t="shared" ref="E15" si="10">C15+15</f>
        <v>225</v>
      </c>
      <c r="F15" s="12" t="s">
        <v>18</v>
      </c>
      <c r="G15" s="13">
        <v>2</v>
      </c>
      <c r="H15" s="13">
        <f t="shared" si="5"/>
        <v>150</v>
      </c>
      <c r="I15" s="14">
        <f t="shared" si="0"/>
        <v>1.3333333333333334E-2</v>
      </c>
      <c r="J15" s="15">
        <f t="shared" si="6"/>
        <v>1</v>
      </c>
      <c r="K15" s="16">
        <f t="shared" si="7"/>
        <v>217.5</v>
      </c>
      <c r="L15" s="16">
        <f t="shared" si="8"/>
        <v>435</v>
      </c>
    </row>
    <row r="16" spans="1:13" x14ac:dyDescent="0.25">
      <c r="B16" s="3"/>
      <c r="C16" s="17"/>
      <c r="D16" s="17"/>
      <c r="E16" s="17"/>
      <c r="F16" s="17"/>
      <c r="G16" s="18">
        <f>SUM(G6:G15)</f>
        <v>150</v>
      </c>
      <c r="H16" s="18"/>
      <c r="I16" s="24">
        <f>SUM(I6:I15)</f>
        <v>1.0000000000000002</v>
      </c>
      <c r="J16" s="3"/>
      <c r="K16" s="3"/>
      <c r="L16" s="19">
        <f>SUM(L6:L15)</f>
        <v>20730</v>
      </c>
      <c r="M16" t="s">
        <v>19</v>
      </c>
    </row>
    <row r="17" spans="2:13" x14ac:dyDescent="0.25">
      <c r="B17" s="3"/>
      <c r="C17" s="17"/>
      <c r="D17" s="17"/>
      <c r="E17" s="17"/>
      <c r="F17" s="17"/>
      <c r="G17" s="18"/>
      <c r="H17" s="18"/>
      <c r="I17" s="3"/>
      <c r="J17" s="3"/>
      <c r="K17" s="3"/>
      <c r="L17" s="20">
        <f>L16/G16</f>
        <v>138.19999999999999</v>
      </c>
      <c r="M17" t="s">
        <v>20</v>
      </c>
    </row>
    <row r="20" spans="2:13" x14ac:dyDescent="0.25">
      <c r="C20" t="s">
        <v>22</v>
      </c>
      <c r="E20">
        <f>L17</f>
        <v>138.19999999999999</v>
      </c>
    </row>
    <row r="21" spans="2:13" x14ac:dyDescent="0.25">
      <c r="C21" t="s">
        <v>23</v>
      </c>
    </row>
    <row r="22" spans="2:13" x14ac:dyDescent="0.25">
      <c r="C22" t="s">
        <v>24</v>
      </c>
    </row>
    <row r="23" spans="2:13" x14ac:dyDescent="0.25">
      <c r="C23" t="s">
        <v>25</v>
      </c>
    </row>
    <row r="24" spans="2:13" x14ac:dyDescent="0.25">
      <c r="C24" t="s">
        <v>26</v>
      </c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topLeftCell="A4" workbookViewId="0">
      <selection activeCell="G23" sqref="G23"/>
    </sheetView>
  </sheetViews>
  <sheetFormatPr baseColWidth="10" defaultColWidth="9.140625" defaultRowHeight="15" x14ac:dyDescent="0.25"/>
  <cols>
    <col min="3" max="3" width="34.7109375" bestFit="1" customWidth="1"/>
    <col min="6" max="6" width="1.7109375" bestFit="1" customWidth="1"/>
    <col min="10" max="10" width="1.7109375" bestFit="1" customWidth="1"/>
  </cols>
  <sheetData>
    <row r="1" spans="1:17" ht="4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 x14ac:dyDescent="0.25">
      <c r="C2" t="s">
        <v>21</v>
      </c>
      <c r="D2">
        <f>COUNT(A3:A52)</f>
        <v>50</v>
      </c>
    </row>
    <row r="3" spans="1:17" x14ac:dyDescent="0.25">
      <c r="A3" s="19">
        <v>19</v>
      </c>
      <c r="C3" t="s">
        <v>2</v>
      </c>
      <c r="D3">
        <v>6</v>
      </c>
    </row>
    <row r="4" spans="1:17" x14ac:dyDescent="0.25">
      <c r="A4" s="19">
        <v>19.5</v>
      </c>
      <c r="C4" t="s">
        <v>3</v>
      </c>
      <c r="D4">
        <f>MAX(A3:A52)</f>
        <v>25.3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x14ac:dyDescent="0.25">
      <c r="A5" s="19">
        <v>19.5</v>
      </c>
      <c r="C5" t="s">
        <v>4</v>
      </c>
      <c r="D5">
        <f>MIN(A3:A52)</f>
        <v>19</v>
      </c>
      <c r="F5" s="5"/>
      <c r="G5" s="6" t="s">
        <v>2</v>
      </c>
      <c r="H5" s="6"/>
      <c r="I5" s="6"/>
      <c r="J5" s="7"/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</row>
    <row r="6" spans="1:17" x14ac:dyDescent="0.25">
      <c r="A6" s="19">
        <v>19.7</v>
      </c>
      <c r="C6" t="s">
        <v>1</v>
      </c>
      <c r="D6">
        <f>D4-D5</f>
        <v>6.3000000000000007</v>
      </c>
      <c r="F6" s="9" t="s">
        <v>16</v>
      </c>
      <c r="G6" s="10">
        <f>+A3-0.1</f>
        <v>18.899999999999999</v>
      </c>
      <c r="H6" s="11" t="s">
        <v>17</v>
      </c>
      <c r="I6" s="10">
        <f>+G6+D8</f>
        <v>20</v>
      </c>
      <c r="J6" s="12" t="s">
        <v>18</v>
      </c>
      <c r="K6" s="13">
        <v>6</v>
      </c>
      <c r="L6" s="13">
        <f>K6</f>
        <v>6</v>
      </c>
      <c r="M6" s="14">
        <f>K6/$K$15</f>
        <v>0.12</v>
      </c>
      <c r="N6" s="15">
        <f>L6/$K$15</f>
        <v>0.12</v>
      </c>
      <c r="O6" s="16">
        <f>AVERAGE(G6,I6)</f>
        <v>19.45</v>
      </c>
      <c r="P6" s="16">
        <f>+K6*O6</f>
        <v>116.69999999999999</v>
      </c>
    </row>
    <row r="7" spans="1:17" x14ac:dyDescent="0.25">
      <c r="A7" s="19">
        <v>19.8</v>
      </c>
      <c r="C7" s="2" t="s">
        <v>5</v>
      </c>
      <c r="D7">
        <v>6.6</v>
      </c>
      <c r="F7" s="9" t="s">
        <v>16</v>
      </c>
      <c r="G7" s="10">
        <f>+I6</f>
        <v>20</v>
      </c>
      <c r="H7" s="11" t="s">
        <v>17</v>
      </c>
      <c r="I7" s="10">
        <f>G7+D$8</f>
        <v>21.1</v>
      </c>
      <c r="J7" s="12" t="s">
        <v>18</v>
      </c>
      <c r="K7" s="13">
        <v>9</v>
      </c>
      <c r="L7" s="13">
        <f>+K7+L6</f>
        <v>15</v>
      </c>
      <c r="M7" s="14">
        <f t="shared" ref="M7:M14" si="0">K7/$K$15</f>
        <v>0.18</v>
      </c>
      <c r="N7" s="15">
        <f t="shared" ref="N7:N14" si="1">L7/$K$15</f>
        <v>0.3</v>
      </c>
      <c r="O7" s="16">
        <f t="shared" ref="O7:O14" si="2">AVERAGE(G7,I7)</f>
        <v>20.55</v>
      </c>
      <c r="P7" s="16">
        <f t="shared" ref="P7:P14" si="3">+K7*O7</f>
        <v>184.95000000000002</v>
      </c>
    </row>
    <row r="8" spans="1:17" x14ac:dyDescent="0.25">
      <c r="A8" s="19">
        <v>19.899999999999999</v>
      </c>
      <c r="C8" t="s">
        <v>6</v>
      </c>
      <c r="D8">
        <f>+D7/D3</f>
        <v>1.0999999999999999</v>
      </c>
      <c r="F8" s="9" t="s">
        <v>16</v>
      </c>
      <c r="G8" s="10">
        <f t="shared" ref="G8:G14" si="4">+I7</f>
        <v>21.1</v>
      </c>
      <c r="H8" s="11" t="s">
        <v>17</v>
      </c>
      <c r="I8" s="10">
        <f t="shared" ref="I8:I13" si="5">G8+D$8</f>
        <v>22.200000000000003</v>
      </c>
      <c r="J8" s="12" t="s">
        <v>18</v>
      </c>
      <c r="K8" s="13">
        <v>8</v>
      </c>
      <c r="L8" s="13">
        <f t="shared" ref="L8:L14" si="6">+K8+L7</f>
        <v>23</v>
      </c>
      <c r="M8" s="14">
        <f t="shared" si="0"/>
        <v>0.16</v>
      </c>
      <c r="N8" s="15">
        <f t="shared" si="1"/>
        <v>0.46</v>
      </c>
      <c r="O8" s="16">
        <f t="shared" si="2"/>
        <v>21.650000000000002</v>
      </c>
      <c r="P8" s="16">
        <f t="shared" si="3"/>
        <v>173.20000000000002</v>
      </c>
    </row>
    <row r="9" spans="1:17" x14ac:dyDescent="0.25">
      <c r="A9" s="21">
        <v>20.100000000000001</v>
      </c>
      <c r="C9" s="2" t="s">
        <v>7</v>
      </c>
      <c r="D9">
        <f>+D7-D6</f>
        <v>0.29999999999999893</v>
      </c>
      <c r="F9" s="9" t="s">
        <v>16</v>
      </c>
      <c r="G9" s="10">
        <f t="shared" si="4"/>
        <v>22.200000000000003</v>
      </c>
      <c r="H9" s="11" t="s">
        <v>17</v>
      </c>
      <c r="I9" s="10">
        <f t="shared" si="5"/>
        <v>23.300000000000004</v>
      </c>
      <c r="J9" s="12" t="s">
        <v>18</v>
      </c>
      <c r="K9" s="13">
        <v>8</v>
      </c>
      <c r="L9" s="13">
        <f t="shared" si="6"/>
        <v>31</v>
      </c>
      <c r="M9" s="14">
        <f t="shared" si="0"/>
        <v>0.16</v>
      </c>
      <c r="N9" s="15">
        <f t="shared" si="1"/>
        <v>0.62</v>
      </c>
      <c r="O9" s="16">
        <f t="shared" si="2"/>
        <v>22.750000000000004</v>
      </c>
      <c r="P9" s="16">
        <f t="shared" si="3"/>
        <v>182.00000000000003</v>
      </c>
    </row>
    <row r="10" spans="1:17" x14ac:dyDescent="0.25">
      <c r="A10" s="21">
        <v>20.3</v>
      </c>
      <c r="F10" s="9" t="s">
        <v>16</v>
      </c>
      <c r="G10" s="10">
        <f t="shared" si="4"/>
        <v>23.300000000000004</v>
      </c>
      <c r="H10" s="11" t="s">
        <v>17</v>
      </c>
      <c r="I10" s="10">
        <f t="shared" si="5"/>
        <v>24.400000000000006</v>
      </c>
      <c r="J10" s="12" t="s">
        <v>18</v>
      </c>
      <c r="K10" s="13">
        <v>15</v>
      </c>
      <c r="L10" s="13">
        <f t="shared" si="6"/>
        <v>46</v>
      </c>
      <c r="M10" s="14">
        <f t="shared" si="0"/>
        <v>0.3</v>
      </c>
      <c r="N10" s="15">
        <f t="shared" si="1"/>
        <v>0.92</v>
      </c>
      <c r="O10" s="16">
        <f t="shared" si="2"/>
        <v>23.850000000000005</v>
      </c>
      <c r="P10" s="16">
        <f t="shared" si="3"/>
        <v>357.75000000000006</v>
      </c>
    </row>
    <row r="11" spans="1:17" x14ac:dyDescent="0.25">
      <c r="A11" s="21">
        <v>20.7</v>
      </c>
      <c r="C11" s="2" t="s">
        <v>8</v>
      </c>
      <c r="D11">
        <f>SUM(A3:A52)</f>
        <v>1116.3999999999999</v>
      </c>
      <c r="F11" s="9" t="s">
        <v>16</v>
      </c>
      <c r="G11" s="10">
        <f t="shared" si="4"/>
        <v>24.400000000000006</v>
      </c>
      <c r="H11" s="11" t="s">
        <v>17</v>
      </c>
      <c r="I11" s="10">
        <f t="shared" si="5"/>
        <v>25.500000000000007</v>
      </c>
      <c r="J11" s="12" t="s">
        <v>18</v>
      </c>
      <c r="K11" s="13">
        <v>4</v>
      </c>
      <c r="L11" s="13">
        <f t="shared" si="6"/>
        <v>50</v>
      </c>
      <c r="M11" s="14">
        <f t="shared" si="0"/>
        <v>0.08</v>
      </c>
      <c r="N11" s="15">
        <f t="shared" si="1"/>
        <v>1</v>
      </c>
      <c r="O11" s="16">
        <f t="shared" si="2"/>
        <v>24.950000000000006</v>
      </c>
      <c r="P11" s="16">
        <f t="shared" si="3"/>
        <v>99.800000000000026</v>
      </c>
    </row>
    <row r="12" spans="1:17" x14ac:dyDescent="0.25">
      <c r="A12" s="21">
        <v>20.7</v>
      </c>
      <c r="C12" s="3" t="s">
        <v>9</v>
      </c>
      <c r="D12">
        <f>+D11/D2</f>
        <v>22.327999999999996</v>
      </c>
      <c r="F12" s="9"/>
      <c r="G12" s="10"/>
      <c r="H12" s="11"/>
      <c r="I12" s="10"/>
      <c r="J12" s="12"/>
      <c r="K12" s="13"/>
      <c r="L12" s="13"/>
      <c r="M12" s="14"/>
      <c r="N12" s="15"/>
      <c r="O12" s="16"/>
      <c r="P12" s="16"/>
    </row>
    <row r="13" spans="1:17" x14ac:dyDescent="0.25">
      <c r="A13" s="21">
        <v>20.7</v>
      </c>
      <c r="F13" s="9"/>
      <c r="G13" s="10"/>
      <c r="H13" s="11"/>
      <c r="I13" s="10"/>
      <c r="J13" s="12"/>
      <c r="K13" s="13"/>
      <c r="L13" s="13"/>
      <c r="M13" s="14"/>
      <c r="N13" s="15"/>
      <c r="O13" s="16"/>
      <c r="P13" s="16"/>
    </row>
    <row r="14" spans="1:17" x14ac:dyDescent="0.25">
      <c r="A14" s="21">
        <v>20.8</v>
      </c>
      <c r="F14" s="9"/>
      <c r="G14" s="10"/>
      <c r="H14" s="11"/>
      <c r="I14" s="10"/>
      <c r="J14" s="12"/>
      <c r="K14" s="13"/>
      <c r="L14" s="13"/>
      <c r="M14" s="14"/>
      <c r="N14" s="15"/>
      <c r="O14" s="16"/>
      <c r="P14" s="16"/>
    </row>
    <row r="15" spans="1:17" x14ac:dyDescent="0.25">
      <c r="A15" s="21">
        <v>20.9</v>
      </c>
      <c r="F15" s="3"/>
      <c r="G15" s="17"/>
      <c r="H15" s="17"/>
      <c r="I15" s="17"/>
      <c r="J15" s="17"/>
      <c r="K15" s="18">
        <f>SUM(K6:K14)</f>
        <v>50</v>
      </c>
      <c r="L15" s="18"/>
      <c r="M15" s="24">
        <f>SUM(M6:M14)</f>
        <v>0.99999999999999989</v>
      </c>
      <c r="N15" s="3"/>
      <c r="O15" s="3"/>
      <c r="P15" s="19">
        <f>SUM(P6:P14)</f>
        <v>1114.4000000000001</v>
      </c>
      <c r="Q15" t="s">
        <v>19</v>
      </c>
    </row>
    <row r="16" spans="1:17" x14ac:dyDescent="0.25">
      <c r="A16" s="21">
        <v>20.9</v>
      </c>
      <c r="F16" s="3"/>
      <c r="G16" s="17"/>
      <c r="H16" s="17"/>
      <c r="I16" s="17"/>
      <c r="J16" s="17"/>
      <c r="K16" s="18"/>
      <c r="L16" s="18"/>
      <c r="M16" s="3"/>
      <c r="N16" s="3"/>
      <c r="O16" s="3"/>
      <c r="P16" s="20">
        <f>P15/K15</f>
        <v>22.288</v>
      </c>
      <c r="Q16" t="s">
        <v>20</v>
      </c>
    </row>
    <row r="17" spans="1:9" x14ac:dyDescent="0.25">
      <c r="A17" s="21">
        <v>20.9</v>
      </c>
    </row>
    <row r="18" spans="1:9" x14ac:dyDescent="0.25">
      <c r="A18" s="23">
        <v>21.1</v>
      </c>
    </row>
    <row r="19" spans="1:9" x14ac:dyDescent="0.25">
      <c r="A19" s="23">
        <v>21.2</v>
      </c>
      <c r="G19" t="s">
        <v>22</v>
      </c>
      <c r="I19">
        <f>+AVERAGE(A3:A52)</f>
        <v>22.327999999999996</v>
      </c>
    </row>
    <row r="20" spans="1:9" x14ac:dyDescent="0.25">
      <c r="A20" s="23">
        <v>21.3</v>
      </c>
      <c r="G20" t="s">
        <v>23</v>
      </c>
      <c r="I20">
        <f>+MODE($A$3:$A$52)</f>
        <v>20.7</v>
      </c>
    </row>
    <row r="21" spans="1:9" x14ac:dyDescent="0.25">
      <c r="A21" s="23">
        <v>21.5</v>
      </c>
      <c r="G21" t="s">
        <v>24</v>
      </c>
      <c r="I21">
        <f>+MEDIAN(A3:A52)</f>
        <v>22.6</v>
      </c>
    </row>
    <row r="22" spans="1:9" x14ac:dyDescent="0.25">
      <c r="A22" s="23">
        <v>21.6</v>
      </c>
      <c r="G22" t="s">
        <v>25</v>
      </c>
      <c r="I22">
        <f>+STDEV(A3:A52)</f>
        <v>1.7372321405627067</v>
      </c>
    </row>
    <row r="23" spans="1:9" x14ac:dyDescent="0.25">
      <c r="A23" s="23">
        <v>21.8</v>
      </c>
      <c r="G23" t="s">
        <v>26</v>
      </c>
      <c r="I23">
        <f>+VAR(A3:A52)</f>
        <v>3.0179755102040837</v>
      </c>
    </row>
    <row r="24" spans="1:9" x14ac:dyDescent="0.25">
      <c r="A24" s="23">
        <v>21.9</v>
      </c>
    </row>
    <row r="25" spans="1:9" x14ac:dyDescent="0.25">
      <c r="A25" s="23">
        <v>22</v>
      </c>
    </row>
    <row r="26" spans="1:9" x14ac:dyDescent="0.25">
      <c r="A26" s="22">
        <v>22.2</v>
      </c>
    </row>
    <row r="27" spans="1:9" x14ac:dyDescent="0.25">
      <c r="A27" s="22">
        <v>22.5</v>
      </c>
    </row>
    <row r="28" spans="1:9" x14ac:dyDescent="0.25">
      <c r="A28" s="22">
        <v>22.7</v>
      </c>
    </row>
    <row r="29" spans="1:9" x14ac:dyDescent="0.25">
      <c r="A29" s="22">
        <v>22.8</v>
      </c>
    </row>
    <row r="30" spans="1:9" x14ac:dyDescent="0.25">
      <c r="A30" s="22">
        <v>22.8</v>
      </c>
    </row>
    <row r="31" spans="1:9" x14ac:dyDescent="0.25">
      <c r="A31" s="22">
        <v>22.8</v>
      </c>
    </row>
    <row r="32" spans="1:9" x14ac:dyDescent="0.25">
      <c r="A32" s="22">
        <v>22.9</v>
      </c>
    </row>
    <row r="33" spans="1:1" x14ac:dyDescent="0.25">
      <c r="A33" s="22">
        <v>23.1</v>
      </c>
    </row>
    <row r="34" spans="1:1" x14ac:dyDescent="0.25">
      <c r="A34" s="19">
        <v>23.3</v>
      </c>
    </row>
    <row r="35" spans="1:1" x14ac:dyDescent="0.25">
      <c r="A35" s="19">
        <v>23.5</v>
      </c>
    </row>
    <row r="36" spans="1:1" x14ac:dyDescent="0.25">
      <c r="A36" s="19">
        <v>23.6</v>
      </c>
    </row>
    <row r="37" spans="1:1" x14ac:dyDescent="0.25">
      <c r="A37" s="19">
        <v>23.7</v>
      </c>
    </row>
    <row r="38" spans="1:1" x14ac:dyDescent="0.25">
      <c r="A38" s="19">
        <v>23.8</v>
      </c>
    </row>
    <row r="39" spans="1:1" x14ac:dyDescent="0.25">
      <c r="A39" s="19">
        <v>23.8</v>
      </c>
    </row>
    <row r="40" spans="1:1" x14ac:dyDescent="0.25">
      <c r="A40" s="19">
        <v>23.8</v>
      </c>
    </row>
    <row r="41" spans="1:1" x14ac:dyDescent="0.25">
      <c r="A41" s="19">
        <v>23.9</v>
      </c>
    </row>
    <row r="42" spans="1:1" x14ac:dyDescent="0.25">
      <c r="A42" s="19">
        <v>23.9</v>
      </c>
    </row>
    <row r="43" spans="1:1" x14ac:dyDescent="0.25">
      <c r="A43" s="19">
        <v>24.1</v>
      </c>
    </row>
    <row r="44" spans="1:1" x14ac:dyDescent="0.25">
      <c r="A44" s="19">
        <v>24.1</v>
      </c>
    </row>
    <row r="45" spans="1:1" x14ac:dyDescent="0.25">
      <c r="A45" s="19">
        <v>24.2</v>
      </c>
    </row>
    <row r="46" spans="1:1" x14ac:dyDescent="0.25">
      <c r="A46" s="19">
        <v>24.2</v>
      </c>
    </row>
    <row r="47" spans="1:1" x14ac:dyDescent="0.25">
      <c r="A47" s="19">
        <v>24.2</v>
      </c>
    </row>
    <row r="48" spans="1:1" x14ac:dyDescent="0.25">
      <c r="A48" s="19">
        <v>24.3</v>
      </c>
    </row>
    <row r="49" spans="1:1" x14ac:dyDescent="0.25">
      <c r="A49">
        <v>25</v>
      </c>
    </row>
    <row r="50" spans="1:1" x14ac:dyDescent="0.25">
      <c r="A50">
        <v>25</v>
      </c>
    </row>
    <row r="51" spans="1:1" x14ac:dyDescent="0.25">
      <c r="A51">
        <v>25.1</v>
      </c>
    </row>
    <row r="52" spans="1:1" x14ac:dyDescent="0.25">
      <c r="A52">
        <v>25.3</v>
      </c>
    </row>
  </sheetData>
  <mergeCells count="1">
    <mergeCell ref="A1:J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 (2)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2017-04-19T00:34:41Z</dcterms:modified>
</cp:coreProperties>
</file>